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op\Documents\Teaching\EE 116\"/>
    </mc:Choice>
  </mc:AlternateContent>
  <xr:revisionPtr revIDLastSave="0" documentId="13_ncr:1_{A101AD3A-6027-43AC-AD75-D1251A23F1E1}" xr6:coauthVersionLast="47" xr6:coauthVersionMax="47" xr10:uidLastSave="{00000000-0000-0000-0000-000000000000}"/>
  <bookViews>
    <workbookView xWindow="1733" yWindow="567" windowWidth="18840" windowHeight="12933" xr2:uid="{00000000-000D-0000-FFFF-FFFF00000000}"/>
  </bookViews>
  <sheets>
    <sheet name="What's the Mobility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4" l="1"/>
  <c r="B17" i="4"/>
  <c r="B16" i="4"/>
  <c r="B19" i="4"/>
  <c r="B20" i="4" l="1"/>
  <c r="B21" i="4"/>
  <c r="B13" i="4" l="1"/>
  <c r="B22" i="4" s="1"/>
</calcChain>
</file>

<file path=xl/sharedStrings.xml><?xml version="1.0" encoding="utf-8"?>
<sst xmlns="http://schemas.openxmlformats.org/spreadsheetml/2006/main" count="66" uniqueCount="61">
  <si>
    <t>V</t>
  </si>
  <si>
    <t>cm/s</t>
  </si>
  <si>
    <t>C</t>
  </si>
  <si>
    <t>nm</t>
  </si>
  <si>
    <t>q =</t>
  </si>
  <si>
    <t>F/cm</t>
  </si>
  <si>
    <t>Constants:</t>
  </si>
  <si>
    <t>L =</t>
  </si>
  <si>
    <t>n =</t>
  </si>
  <si>
    <t>average carrier density in channel</t>
  </si>
  <si>
    <t>kΩ/sq.</t>
  </si>
  <si>
    <t>average sheet resistance in channel</t>
  </si>
  <si>
    <t>Also of Interest:</t>
  </si>
  <si>
    <t>EOT =</t>
  </si>
  <si>
    <t>Author: Eric Pop (epop@stanford.edu), October 2020</t>
  </si>
  <si>
    <t>Prefer holes instead of electrons? Just flip signs above, carefully</t>
  </si>
  <si>
    <t>Purpose: to allow quick-and-dirty estimates of effective electron mobility from published I-V data, or while sitting next to the measurement instrument in lab</t>
  </si>
  <si>
    <t>Units:</t>
  </si>
  <si>
    <t>Comments:</t>
  </si>
  <si>
    <t>Value:</t>
  </si>
  <si>
    <t xml:space="preserve">Input:  </t>
  </si>
  <si>
    <r>
      <rPr>
        <sz val="10"/>
        <color rgb="FF000000"/>
        <rFont val="Calibri"/>
        <family val="2"/>
      </rPr>
      <t>μ</t>
    </r>
    <r>
      <rPr>
        <sz val="10"/>
        <color rgb="FF000000"/>
        <rFont val="Arial"/>
        <family val="2"/>
      </rPr>
      <t>A/μm</t>
    </r>
  </si>
  <si>
    <t>kΩ·μm</t>
  </si>
  <si>
    <t>μm</t>
  </si>
  <si>
    <r>
      <t>cm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/V/s</t>
    </r>
  </si>
  <si>
    <r>
      <t>μF/cm</t>
    </r>
    <r>
      <rPr>
        <vertAlign val="superscript"/>
        <sz val="10"/>
        <color rgb="FF000000"/>
        <rFont val="Arial"/>
        <family val="2"/>
      </rPr>
      <t>2</t>
    </r>
  </si>
  <si>
    <r>
      <t>1/cm</t>
    </r>
    <r>
      <rPr>
        <vertAlign val="superscript"/>
        <sz val="10"/>
        <color rgb="FF000000"/>
        <rFont val="Arial"/>
        <family val="2"/>
      </rPr>
      <t>2</t>
    </r>
  </si>
  <si>
    <r>
      <t>t</t>
    </r>
    <r>
      <rPr>
        <vertAlign val="subscript"/>
        <sz val="10"/>
        <color rgb="FF000000"/>
        <rFont val="Arial"/>
        <family val="2"/>
      </rPr>
      <t>ins</t>
    </r>
    <r>
      <rPr>
        <sz val="10"/>
        <color rgb="FF000000"/>
        <rFont val="Arial"/>
        <family val="2"/>
      </rPr>
      <t xml:space="preserve"> =</t>
    </r>
  </si>
  <si>
    <r>
      <rPr>
        <sz val="10"/>
        <color rgb="FF000000"/>
        <rFont val="Calibri"/>
        <family val="2"/>
      </rPr>
      <t>ε</t>
    </r>
    <r>
      <rPr>
        <vertAlign val="subscript"/>
        <sz val="10"/>
        <color rgb="FF000000"/>
        <rFont val="Arial"/>
        <family val="2"/>
      </rPr>
      <t>ins</t>
    </r>
    <r>
      <rPr>
        <sz val="10"/>
        <color rgb="FF000000"/>
        <rFont val="Arial"/>
        <family val="2"/>
      </rPr>
      <t xml:space="preserve"> =</t>
    </r>
  </si>
  <si>
    <r>
      <t>R</t>
    </r>
    <r>
      <rPr>
        <vertAlign val="subscript"/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 xml:space="preserve"> =</t>
    </r>
  </si>
  <si>
    <r>
      <t>V</t>
    </r>
    <r>
      <rPr>
        <vertAlign val="subscript"/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 xml:space="preserve"> =</t>
    </r>
  </si>
  <si>
    <r>
      <t>V</t>
    </r>
    <r>
      <rPr>
        <vertAlign val="subscript"/>
        <sz val="10"/>
        <color rgb="FF000000"/>
        <rFont val="Arial"/>
        <family val="2"/>
      </rPr>
      <t>DS</t>
    </r>
    <r>
      <rPr>
        <sz val="10"/>
        <color rgb="FF000000"/>
        <rFont val="Arial"/>
        <family val="2"/>
      </rPr>
      <t xml:space="preserve"> =</t>
    </r>
  </si>
  <si>
    <r>
      <t>V</t>
    </r>
    <r>
      <rPr>
        <vertAlign val="subscript"/>
        <sz val="10"/>
        <color rgb="FF000000"/>
        <rFont val="Arial"/>
        <family val="2"/>
      </rPr>
      <t>GS</t>
    </r>
    <r>
      <rPr>
        <sz val="10"/>
        <color rgb="FF000000"/>
        <rFont val="Arial"/>
        <family val="2"/>
      </rPr>
      <t xml:space="preserve"> =</t>
    </r>
  </si>
  <si>
    <r>
      <t>I</t>
    </r>
    <r>
      <rPr>
        <vertAlign val="subscript"/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 xml:space="preserve"> =</t>
    </r>
  </si>
  <si>
    <r>
      <t>C</t>
    </r>
    <r>
      <rPr>
        <vertAlign val="subscript"/>
        <sz val="10"/>
        <color rgb="FF000000"/>
        <rFont val="Arial"/>
        <family val="2"/>
      </rPr>
      <t>ins</t>
    </r>
    <r>
      <rPr>
        <sz val="10"/>
        <color rgb="FF000000"/>
        <rFont val="Arial"/>
        <family val="2"/>
      </rPr>
      <t xml:space="preserve"> =</t>
    </r>
  </si>
  <si>
    <r>
      <t>V</t>
    </r>
    <r>
      <rPr>
        <vertAlign val="subscript"/>
        <sz val="10"/>
        <color rgb="FF000000"/>
        <rFont val="Arial"/>
        <family val="2"/>
      </rPr>
      <t>GS</t>
    </r>
    <r>
      <rPr>
        <sz val="10"/>
        <color rgb="FF000000"/>
        <rFont val="Arial"/>
        <family val="2"/>
      </rPr>
      <t>' =</t>
    </r>
  </si>
  <si>
    <r>
      <t>V</t>
    </r>
    <r>
      <rPr>
        <vertAlign val="subscript"/>
        <sz val="10"/>
        <color rgb="FF000000"/>
        <rFont val="Arial"/>
        <family val="2"/>
      </rPr>
      <t>DS</t>
    </r>
    <r>
      <rPr>
        <sz val="10"/>
        <color rgb="FF000000"/>
        <rFont val="Arial"/>
        <family val="2"/>
      </rPr>
      <t>' =</t>
    </r>
  </si>
  <si>
    <r>
      <t>R</t>
    </r>
    <r>
      <rPr>
        <vertAlign val="subscript"/>
        <sz val="10"/>
        <color rgb="FF000000"/>
        <rFont val="Arial"/>
        <family val="2"/>
      </rPr>
      <t>sh</t>
    </r>
    <r>
      <rPr>
        <sz val="10"/>
        <color rgb="FF000000"/>
        <rFont val="Arial"/>
        <family val="2"/>
      </rPr>
      <t xml:space="preserve"> =</t>
    </r>
  </si>
  <si>
    <r>
      <t>v</t>
    </r>
    <r>
      <rPr>
        <vertAlign val="subscript"/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 xml:space="preserve"> =</t>
    </r>
  </si>
  <si>
    <r>
      <t>average drift velocity in channel, should be &lt; v</t>
    </r>
    <r>
      <rPr>
        <vertAlign val="subscript"/>
        <sz val="10"/>
        <color rgb="FF000000"/>
        <rFont val="Arial"/>
        <family val="2"/>
      </rPr>
      <t>sat</t>
    </r>
    <r>
      <rPr>
        <sz val="10"/>
        <color rgb="FF000000"/>
        <rFont val="Arial"/>
        <family val="2"/>
      </rPr>
      <t xml:space="preserve"> ~ 3e6 to 6e6 cm/s in TMDs</t>
    </r>
  </si>
  <si>
    <r>
      <rPr>
        <sz val="10"/>
        <color rgb="FF000000"/>
        <rFont val="Calibri"/>
        <family val="2"/>
      </rPr>
      <t>ε</t>
    </r>
    <r>
      <rPr>
        <vertAlign val="subscript"/>
        <sz val="10"/>
        <color rgb="FF000000"/>
        <rFont val="Arial"/>
        <family val="2"/>
      </rPr>
      <t>0</t>
    </r>
    <r>
      <rPr>
        <sz val="10"/>
        <color rgb="FF000000"/>
        <rFont val="Arial"/>
        <family val="2"/>
      </rPr>
      <t xml:space="preserve"> =</t>
    </r>
  </si>
  <si>
    <t>Mobility μ =</t>
  </si>
  <si>
    <t>from the I-V data</t>
  </si>
  <si>
    <r>
      <t>Estimate Effective Mobility from Linear Portion of I</t>
    </r>
    <r>
      <rPr>
        <b/>
        <vertAlign val="subscript"/>
        <sz val="10"/>
        <color rgb="FF000000"/>
        <rFont val="Arial"/>
        <family val="2"/>
      </rPr>
      <t>D</t>
    </r>
    <r>
      <rPr>
        <b/>
        <sz val="10"/>
        <color rgb="FF000000"/>
        <rFont val="Arial"/>
        <family val="2"/>
      </rPr>
      <t>-V</t>
    </r>
    <r>
      <rPr>
        <b/>
        <vertAlign val="subscript"/>
        <sz val="10"/>
        <color rgb="FF000000"/>
        <rFont val="Arial"/>
        <family val="2"/>
      </rPr>
      <t>GS</t>
    </r>
    <r>
      <rPr>
        <b/>
        <sz val="10"/>
        <color rgb="FF000000"/>
        <rFont val="Arial"/>
        <family val="2"/>
      </rPr>
      <t xml:space="preserve"> or I</t>
    </r>
    <r>
      <rPr>
        <b/>
        <vertAlign val="subscript"/>
        <sz val="10"/>
        <color rgb="FF000000"/>
        <rFont val="Arial"/>
        <family val="2"/>
      </rPr>
      <t>D</t>
    </r>
    <r>
      <rPr>
        <b/>
        <sz val="10"/>
        <color rgb="FF000000"/>
        <rFont val="Arial"/>
        <family val="2"/>
      </rPr>
      <t>-V</t>
    </r>
    <r>
      <rPr>
        <b/>
        <vertAlign val="subscript"/>
        <sz val="10"/>
        <color rgb="FF000000"/>
        <rFont val="Arial"/>
        <family val="2"/>
      </rPr>
      <t>DS</t>
    </r>
  </si>
  <si>
    <t>threshold voltage</t>
  </si>
  <si>
    <t>insulator thickness</t>
  </si>
  <si>
    <t>equivalent oxide (insulator) thickness</t>
  </si>
  <si>
    <t>insulator capacitance, per unit area</t>
  </si>
  <si>
    <t>measured gate-to-source voltage</t>
  </si>
  <si>
    <t>measured drain-to-source voltage</t>
  </si>
  <si>
    <t>contact resistance; if unknown take a best-guess and check sensitivity of μ</t>
  </si>
  <si>
    <t>channel length; best if "several microns", longer is better</t>
  </si>
  <si>
    <r>
      <t>relative dielectric constant, e.g. 4 for SiO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, 9 for Al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O</t>
    </r>
    <r>
      <rPr>
        <vertAlign val="sub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, 20 for HfO</t>
    </r>
    <r>
      <rPr>
        <vertAlign val="subscript"/>
        <sz val="10"/>
        <color rgb="FF000000"/>
        <rFont val="Arial"/>
        <family val="2"/>
      </rPr>
      <t>2</t>
    </r>
  </si>
  <si>
    <t>-</t>
  </si>
  <si>
    <r>
      <t>intrinsic V</t>
    </r>
    <r>
      <rPr>
        <vertAlign val="subscript"/>
        <sz val="10"/>
        <color rgb="FF000000"/>
        <rFont val="Arial"/>
        <family val="2"/>
      </rPr>
      <t>GS</t>
    </r>
    <r>
      <rPr>
        <sz val="10"/>
        <color rgb="FF000000"/>
        <rFont val="Arial"/>
        <family val="2"/>
      </rPr>
      <t xml:space="preserve"> - I</t>
    </r>
    <r>
      <rPr>
        <vertAlign val="subscript"/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>*R</t>
    </r>
    <r>
      <rPr>
        <vertAlign val="subscript"/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 xml:space="preserve"> (assuming R</t>
    </r>
    <r>
      <rPr>
        <vertAlign val="subscript"/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 xml:space="preserve"> = R</t>
    </r>
    <r>
      <rPr>
        <vertAlign val="subscript"/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)</t>
    </r>
  </si>
  <si>
    <r>
      <t>intrinsic V</t>
    </r>
    <r>
      <rPr>
        <vertAlign val="subscript"/>
        <sz val="10"/>
        <color rgb="FF000000"/>
        <rFont val="Arial"/>
        <family val="2"/>
      </rPr>
      <t>DS</t>
    </r>
    <r>
      <rPr>
        <sz val="10"/>
        <color rgb="FF000000"/>
        <rFont val="Arial"/>
        <family val="2"/>
      </rPr>
      <t xml:space="preserve"> - 2*I</t>
    </r>
    <r>
      <rPr>
        <vertAlign val="subscript"/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>*R</t>
    </r>
    <r>
      <rPr>
        <vertAlign val="subscript"/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 xml:space="preserve"> (assuming R</t>
    </r>
    <r>
      <rPr>
        <vertAlign val="subscript"/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 xml:space="preserve"> = R</t>
    </r>
    <r>
      <rPr>
        <vertAlign val="subscript"/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 xml:space="preserve"> ≈ R</t>
    </r>
    <r>
      <rPr>
        <vertAlign val="subscript"/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>)</t>
    </r>
  </si>
  <si>
    <r>
      <t>Based on: "textbook" long-channel equations, but including contact resistance -- note these are assumed equal at the source &amp; drain, R</t>
    </r>
    <r>
      <rPr>
        <vertAlign val="subscript"/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 xml:space="preserve"> = R</t>
    </r>
    <r>
      <rPr>
        <vertAlign val="subscript"/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 xml:space="preserve"> ≈ R</t>
    </r>
    <r>
      <rPr>
        <vertAlign val="subscript"/>
        <sz val="10"/>
        <color rgb="FF000000"/>
        <rFont val="Arial"/>
        <family val="2"/>
      </rPr>
      <t>D</t>
    </r>
  </si>
  <si>
    <r>
      <t>Be sure to: check sensitivity to V</t>
    </r>
    <r>
      <rPr>
        <vertAlign val="subscript"/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 xml:space="preserve"> and R</t>
    </r>
    <r>
      <rPr>
        <vertAlign val="subscript"/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 xml:space="preserve"> (most reliable R</t>
    </r>
    <r>
      <rPr>
        <vertAlign val="subscript"/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 xml:space="preserve"> reported are around 1 kΩ·um, but many results are 10x higher)</t>
    </r>
  </si>
  <si>
    <t>Found bugs? Improvements? Contact author below. Remember, this is NOT meant as a replacement for careful TLM data + numerical (Matlab, Python) analysis.</t>
  </si>
  <si>
    <r>
      <t xml:space="preserve">Default numbers above based on K. Smithe et al., </t>
    </r>
    <r>
      <rPr>
        <i/>
        <sz val="10"/>
        <color rgb="FF000000"/>
        <rFont val="Arial"/>
        <family val="2"/>
      </rPr>
      <t>Nano Letters</t>
    </r>
    <r>
      <rPr>
        <sz val="10"/>
        <color rgb="FF000000"/>
        <rFont val="Arial"/>
        <family val="2"/>
      </rPr>
      <t xml:space="preserve"> 18, 4516 (2018), Fig. 1d and Fig S1</t>
    </r>
  </si>
  <si>
    <r>
      <t>Be wary of: unknown L, W, t</t>
    </r>
    <r>
      <rPr>
        <vertAlign val="subscript"/>
        <sz val="10"/>
        <color rgb="FF000000"/>
        <rFont val="Arial"/>
        <family val="2"/>
      </rPr>
      <t>ins</t>
    </r>
    <r>
      <rPr>
        <sz val="10"/>
        <color rgb="FF000000"/>
        <rFont val="Arial"/>
        <family val="2"/>
      </rPr>
      <t>; v</t>
    </r>
    <r>
      <rPr>
        <vertAlign val="subscript"/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 xml:space="preserve"> exceeding v</t>
    </r>
    <r>
      <rPr>
        <vertAlign val="subscript"/>
        <sz val="10"/>
        <color rgb="FF000000"/>
        <rFont val="Arial"/>
        <family val="2"/>
      </rPr>
      <t>sat</t>
    </r>
    <r>
      <rPr>
        <sz val="10"/>
        <color rgb="FF000000"/>
        <rFont val="Arial"/>
        <family val="2"/>
      </rPr>
      <t xml:space="preserve"> (high-field, heating); V</t>
    </r>
    <r>
      <rPr>
        <vertAlign val="subscript"/>
        <sz val="10"/>
        <color rgb="FF000000"/>
        <rFont val="Arial"/>
        <family val="2"/>
      </rPr>
      <t>GS</t>
    </r>
    <r>
      <rPr>
        <sz val="10"/>
        <color rgb="FF000000"/>
        <rFont val="Arial"/>
        <family val="2"/>
      </rPr>
      <t>' or V</t>
    </r>
    <r>
      <rPr>
        <vertAlign val="subscript"/>
        <sz val="10"/>
        <color rgb="FF000000"/>
        <rFont val="Arial"/>
        <family val="2"/>
      </rPr>
      <t>DS</t>
    </r>
    <r>
      <rPr>
        <sz val="10"/>
        <color rgb="FF000000"/>
        <rFont val="Arial"/>
        <family val="2"/>
      </rPr>
      <t>' that are &lt; 90% of V</t>
    </r>
    <r>
      <rPr>
        <vertAlign val="subscript"/>
        <sz val="10"/>
        <color rgb="FF000000"/>
        <rFont val="Arial"/>
        <family val="2"/>
      </rPr>
      <t>GS</t>
    </r>
    <r>
      <rPr>
        <sz val="10"/>
        <color rgb="FF000000"/>
        <rFont val="Arial"/>
        <family val="2"/>
      </rPr>
      <t xml:space="preserve"> or V</t>
    </r>
    <r>
      <rPr>
        <vertAlign val="subscript"/>
        <sz val="10"/>
        <color rgb="FF000000"/>
        <rFont val="Arial"/>
        <family val="2"/>
      </rPr>
      <t>DS</t>
    </r>
    <r>
      <rPr>
        <sz val="10"/>
        <color rgb="FF000000"/>
        <rFont val="Arial"/>
        <family val="2"/>
      </rPr>
      <t xml:space="preserve"> (non-negligible contact resistance)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</si>
</sst>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0.0"/>
  </numFmts>
  <fonts count="9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0" tint="-0.249977111117893"/>
      <name val="Arial"/>
      <family val="2"/>
    </font>
    <font>
      <sz val="10"/>
      <color rgb="FF000000"/>
      <name val="Calibri"/>
      <family val="2"/>
    </font>
    <font>
      <vertAlign val="superscript"/>
      <sz val="10"/>
      <color rgb="FF000000"/>
      <name val="Arial"/>
      <family val="2"/>
    </font>
    <font>
      <vertAlign val="subscript"/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  <font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164" fontId="1" fillId="0" borderId="0" xfId="0" quotePrefix="1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quotePrefix="1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1" fontId="1" fillId="0" borderId="0" xfId="0" applyNumberFormat="1" applyFont="1" applyAlignment="1"/>
    <xf numFmtId="165" fontId="3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1" fontId="1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2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right"/>
    </xf>
    <xf numFmtId="0" fontId="1" fillId="2" borderId="0" xfId="0" applyFont="1" applyFill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165" fontId="1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/>
    <xf numFmtId="0" fontId="1" fillId="0" borderId="1" xfId="0" applyFont="1" applyBorder="1" applyAlignment="1"/>
    <xf numFmtId="0" fontId="2" fillId="0" borderId="0" xfId="0" applyFont="1" applyFill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quotePrefix="1" applyFont="1" applyFill="1" applyAlignment="1"/>
    <xf numFmtId="0" fontId="3" fillId="0" borderId="1" xfId="0" applyFont="1" applyBorder="1" applyAlignment="1">
      <alignment horizontal="center" wrapText="1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Alignment="1">
      <alignment vertical="top"/>
    </xf>
    <xf numFmtId="164" fontId="2" fillId="0" borderId="0" xfId="0" applyNumberFormat="1" applyFont="1" applyAlignment="1">
      <alignment horizontal="left"/>
    </xf>
    <xf numFmtId="0" fontId="2" fillId="0" borderId="0" xfId="0" quotePrefix="1" applyFont="1" applyAlignment="1"/>
    <xf numFmtId="0" fontId="2" fillId="0" borderId="0" xfId="0" applyFont="1" applyBorder="1" applyAlignment="1"/>
    <xf numFmtId="0" fontId="1" fillId="0" borderId="0" xfId="0" quotePrefix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393"/>
      <color rgb="FF0000FF"/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952506</xdr:colOff>
      <xdr:row>8</xdr:row>
      <xdr:rowOff>143950</xdr:rowOff>
    </xdr:from>
    <xdr:to>
      <xdr:col>12</xdr:col>
      <xdr:colOff>196856</xdr:colOff>
      <xdr:row>12</xdr:row>
      <xdr:rowOff>42773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46EBACC-2123-40AB-A9BF-33E7071EC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8639" y="1612917"/>
          <a:ext cx="2491317" cy="610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165100</xdr:colOff>
      <xdr:row>0</xdr:row>
      <xdr:rowOff>50801</xdr:rowOff>
    </xdr:from>
    <xdr:to>
      <xdr:col>12</xdr:col>
      <xdr:colOff>385233</xdr:colOff>
      <xdr:row>7</xdr:row>
      <xdr:rowOff>152401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4BBF0EF-FF1A-4773-BAFB-2E5F9959A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133" y="50801"/>
          <a:ext cx="2489200" cy="138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613833</xdr:colOff>
      <xdr:row>12</xdr:row>
      <xdr:rowOff>160867</xdr:rowOff>
    </xdr:from>
    <xdr:to>
      <xdr:col>13</xdr:col>
      <xdr:colOff>224366</xdr:colOff>
      <xdr:row>22</xdr:row>
      <xdr:rowOff>21167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9B136168-27D8-4A58-B487-81DF466A4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29966" y="2341034"/>
          <a:ext cx="3484033" cy="169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5C5EF-F0D1-417B-A16A-5CDBC245AF4D}">
  <dimension ref="A1:R40"/>
  <sheetViews>
    <sheetView tabSelected="1" zoomScaleNormal="100" workbookViewId="0">
      <selection activeCell="A33" sqref="A33"/>
    </sheetView>
  </sheetViews>
  <sheetFormatPr defaultColWidth="8.703125" defaultRowHeight="14.1" customHeight="1" x14ac:dyDescent="0.4"/>
  <cols>
    <col min="1" max="1" width="14.5859375" style="1" customWidth="1"/>
    <col min="2" max="2" width="8.703125" style="1" bestFit="1" customWidth="1"/>
    <col min="3" max="3" width="10.5859375" style="1" customWidth="1"/>
    <col min="4" max="5" width="8.703125" style="1"/>
    <col min="6" max="6" width="10" style="1" customWidth="1"/>
    <col min="7" max="7" width="12.87890625" style="1" customWidth="1"/>
    <col min="8" max="9" width="13.5859375" style="1" customWidth="1"/>
    <col min="10" max="10" width="8.703125" style="1"/>
    <col min="11" max="11" width="12.1171875" style="1" bestFit="1" customWidth="1"/>
    <col min="12" max="12" width="10.703125" style="1" bestFit="1" customWidth="1"/>
    <col min="13" max="16384" width="8.703125" style="1"/>
  </cols>
  <sheetData>
    <row r="1" spans="1:18" ht="15.7" thickBot="1" x14ac:dyDescent="0.65">
      <c r="A1" s="23" t="s">
        <v>43</v>
      </c>
      <c r="B1" s="24"/>
      <c r="C1" s="24"/>
      <c r="D1" s="24"/>
      <c r="E1" s="30"/>
      <c r="F1" s="32"/>
      <c r="G1" s="20"/>
      <c r="H1" s="20"/>
      <c r="I1" s="20"/>
      <c r="J1" s="18"/>
      <c r="K1" s="20"/>
      <c r="L1" s="20"/>
      <c r="M1" s="18"/>
      <c r="N1" s="18"/>
      <c r="O1" s="18"/>
      <c r="P1" s="11"/>
      <c r="Q1" s="11"/>
    </row>
    <row r="2" spans="1:18" ht="14.1" customHeight="1" x14ac:dyDescent="0.4">
      <c r="C2" s="6"/>
      <c r="D2" s="18"/>
      <c r="E2" s="21"/>
      <c r="F2" s="22"/>
      <c r="G2" s="21"/>
      <c r="H2" s="21"/>
      <c r="I2" s="21"/>
      <c r="J2" s="18"/>
      <c r="K2" s="21"/>
      <c r="L2" s="21"/>
      <c r="M2" s="18"/>
      <c r="N2" s="22"/>
      <c r="O2" s="22"/>
      <c r="P2" s="21"/>
      <c r="Q2" s="21"/>
      <c r="R2" s="9"/>
    </row>
    <row r="3" spans="1:18" ht="12.7" x14ac:dyDescent="0.4">
      <c r="A3" s="13" t="s">
        <v>20</v>
      </c>
      <c r="B3" s="35" t="s">
        <v>19</v>
      </c>
      <c r="C3" s="36" t="s">
        <v>17</v>
      </c>
      <c r="D3" s="37" t="s">
        <v>18</v>
      </c>
      <c r="E3" s="19"/>
      <c r="F3" s="22"/>
      <c r="G3" s="21"/>
      <c r="H3" s="21"/>
      <c r="I3" s="21"/>
      <c r="J3" s="18"/>
      <c r="K3" s="21"/>
      <c r="L3" s="21"/>
      <c r="M3" s="18"/>
      <c r="N3" s="22"/>
      <c r="O3" s="22"/>
      <c r="P3" s="21"/>
      <c r="Q3" s="21"/>
      <c r="R3" s="9"/>
    </row>
    <row r="4" spans="1:18" ht="14.7" x14ac:dyDescent="0.55000000000000004">
      <c r="A4" s="2" t="s">
        <v>33</v>
      </c>
      <c r="B4" s="15">
        <v>24</v>
      </c>
      <c r="C4" s="5" t="s">
        <v>21</v>
      </c>
      <c r="D4" s="34" t="s">
        <v>42</v>
      </c>
      <c r="E4" s="7"/>
      <c r="F4" s="10"/>
      <c r="G4" s="8"/>
      <c r="H4" s="8"/>
      <c r="I4" s="8"/>
      <c r="K4" s="8"/>
      <c r="L4" s="8"/>
      <c r="N4" s="10"/>
      <c r="O4" s="10"/>
      <c r="P4" s="8"/>
      <c r="Q4" s="8"/>
      <c r="R4" s="9"/>
    </row>
    <row r="5" spans="1:18" ht="14.7" x14ac:dyDescent="0.55000000000000004">
      <c r="A5" s="2" t="s">
        <v>32</v>
      </c>
      <c r="B5" s="15">
        <v>30</v>
      </c>
      <c r="C5" s="5" t="s">
        <v>0</v>
      </c>
      <c r="D5" s="38" t="s">
        <v>48</v>
      </c>
      <c r="E5" s="7"/>
      <c r="F5" s="10"/>
      <c r="G5" s="8"/>
      <c r="H5" s="8"/>
      <c r="I5" s="8"/>
      <c r="K5" s="8"/>
      <c r="L5" s="8"/>
      <c r="N5" s="10"/>
      <c r="O5" s="10"/>
      <c r="P5" s="8"/>
      <c r="Q5" s="8"/>
      <c r="R5" s="9"/>
    </row>
    <row r="6" spans="1:18" ht="14.7" x14ac:dyDescent="0.55000000000000004">
      <c r="A6" s="2" t="s">
        <v>31</v>
      </c>
      <c r="B6" s="15">
        <v>1</v>
      </c>
      <c r="C6" s="3" t="s">
        <v>0</v>
      </c>
      <c r="D6" s="38" t="s">
        <v>49</v>
      </c>
      <c r="E6" s="7"/>
      <c r="F6" s="10"/>
      <c r="G6" s="8"/>
      <c r="H6" s="8"/>
      <c r="I6" s="8"/>
      <c r="K6" s="8"/>
      <c r="L6" s="8"/>
      <c r="N6" s="10"/>
      <c r="O6" s="10"/>
      <c r="P6" s="8"/>
      <c r="Q6" s="8"/>
      <c r="R6" s="9"/>
    </row>
    <row r="7" spans="1:18" ht="14.7" x14ac:dyDescent="0.55000000000000004">
      <c r="A7" s="2" t="s">
        <v>30</v>
      </c>
      <c r="B7" s="15">
        <v>-1</v>
      </c>
      <c r="C7" s="5" t="s">
        <v>0</v>
      </c>
      <c r="D7" s="38" t="s">
        <v>44</v>
      </c>
      <c r="E7" s="7"/>
      <c r="F7" s="10"/>
      <c r="G7" s="8"/>
      <c r="H7" s="8"/>
      <c r="I7" s="8"/>
      <c r="K7" s="8"/>
      <c r="L7" s="8"/>
      <c r="N7" s="10"/>
      <c r="O7" s="10"/>
      <c r="P7" s="8"/>
      <c r="Q7" s="8"/>
      <c r="R7" s="9"/>
    </row>
    <row r="8" spans="1:18" ht="14.7" x14ac:dyDescent="0.55000000000000004">
      <c r="A8" s="2" t="s">
        <v>29</v>
      </c>
      <c r="B8" s="15">
        <v>1.3</v>
      </c>
      <c r="C8" s="5" t="s">
        <v>22</v>
      </c>
      <c r="D8" s="5" t="s">
        <v>50</v>
      </c>
      <c r="E8" s="7"/>
      <c r="F8" s="10"/>
      <c r="G8" s="8"/>
      <c r="H8" s="8"/>
      <c r="I8" s="8"/>
      <c r="K8" s="8"/>
      <c r="L8" s="8"/>
      <c r="N8" s="10"/>
      <c r="O8" s="10"/>
      <c r="P8" s="8"/>
      <c r="Q8" s="8"/>
      <c r="R8" s="9"/>
    </row>
    <row r="9" spans="1:18" ht="12.7" x14ac:dyDescent="0.4">
      <c r="A9" s="2" t="s">
        <v>7</v>
      </c>
      <c r="B9" s="15">
        <v>4.9000000000000004</v>
      </c>
      <c r="C9" s="5" t="s">
        <v>23</v>
      </c>
      <c r="D9" s="5" t="s">
        <v>51</v>
      </c>
      <c r="E9" s="7"/>
      <c r="F9" s="10"/>
      <c r="G9" s="8"/>
      <c r="H9" s="8"/>
      <c r="I9" s="8"/>
      <c r="K9" s="8"/>
      <c r="L9" s="8"/>
      <c r="N9" s="10"/>
      <c r="O9" s="10"/>
      <c r="P9" s="8"/>
      <c r="Q9" s="8"/>
      <c r="R9" s="9"/>
    </row>
    <row r="10" spans="1:18" ht="14.7" x14ac:dyDescent="0.55000000000000004">
      <c r="A10" s="2" t="s">
        <v>27</v>
      </c>
      <c r="B10" s="6">
        <v>30</v>
      </c>
      <c r="C10" s="1" t="s">
        <v>3</v>
      </c>
      <c r="D10" s="5" t="s">
        <v>45</v>
      </c>
      <c r="E10" s="7"/>
      <c r="F10" s="10"/>
      <c r="G10" s="8"/>
      <c r="H10" s="8"/>
      <c r="I10" s="8"/>
      <c r="K10" s="8"/>
      <c r="L10" s="8"/>
      <c r="N10" s="10"/>
      <c r="O10" s="10"/>
      <c r="P10" s="8"/>
      <c r="Q10" s="8"/>
      <c r="R10" s="9"/>
    </row>
    <row r="11" spans="1:18" ht="14.7" x14ac:dyDescent="0.55000000000000004">
      <c r="A11" s="2" t="s">
        <v>28</v>
      </c>
      <c r="B11" s="6">
        <v>4</v>
      </c>
      <c r="C11" s="1" t="s">
        <v>53</v>
      </c>
      <c r="D11" s="5" t="s">
        <v>52</v>
      </c>
      <c r="E11" s="7"/>
      <c r="F11" s="10"/>
      <c r="G11" s="8"/>
      <c r="H11" s="8"/>
      <c r="I11" s="8"/>
      <c r="K11" s="8"/>
      <c r="L11" s="8"/>
      <c r="N11" s="10"/>
      <c r="O11" s="10"/>
      <c r="P11" s="8"/>
      <c r="Q11" s="8"/>
      <c r="R11" s="9"/>
    </row>
    <row r="12" spans="1:18" ht="14.1" customHeight="1" x14ac:dyDescent="0.4">
      <c r="A12" s="2"/>
      <c r="B12" s="6"/>
      <c r="C12" s="3"/>
      <c r="E12" s="7"/>
      <c r="F12" s="10"/>
      <c r="G12" s="8"/>
      <c r="H12" s="8"/>
      <c r="I12" s="8"/>
      <c r="K12" s="8"/>
      <c r="L12" s="8"/>
      <c r="N12" s="10"/>
      <c r="O12" s="10"/>
      <c r="P12" s="8"/>
      <c r="Q12" s="8"/>
      <c r="R12" s="9"/>
    </row>
    <row r="13" spans="1:18" ht="14.7" x14ac:dyDescent="0.4">
      <c r="A13" s="16" t="s">
        <v>41</v>
      </c>
      <c r="B13" s="33">
        <f>1/(B25*B20*B21*1000)</f>
        <v>34.834664288182118</v>
      </c>
      <c r="C13" s="17" t="s">
        <v>24</v>
      </c>
      <c r="E13" s="7"/>
      <c r="F13" s="10"/>
      <c r="G13" s="8"/>
      <c r="H13" s="8"/>
      <c r="I13" s="8"/>
      <c r="K13" s="8"/>
      <c r="L13" s="8"/>
      <c r="N13" s="10"/>
      <c r="O13" s="10"/>
      <c r="P13" s="8"/>
      <c r="Q13" s="8"/>
    </row>
    <row r="14" spans="1:18" ht="14.1" customHeight="1" x14ac:dyDescent="0.4">
      <c r="A14" s="25"/>
      <c r="B14" s="26"/>
      <c r="C14" s="26"/>
      <c r="E14" s="7"/>
      <c r="F14" s="10"/>
      <c r="G14" s="8"/>
      <c r="H14" s="8"/>
      <c r="I14" s="8"/>
      <c r="K14" s="8"/>
      <c r="L14" s="8"/>
      <c r="N14" s="10"/>
      <c r="O14" s="10"/>
      <c r="P14" s="8"/>
      <c r="Q14" s="8"/>
    </row>
    <row r="15" spans="1:18" ht="14.1" customHeight="1" x14ac:dyDescent="0.4">
      <c r="A15" s="25" t="s">
        <v>12</v>
      </c>
      <c r="B15" s="26"/>
      <c r="C15" s="26"/>
      <c r="E15" s="7"/>
      <c r="F15" s="10"/>
      <c r="G15" s="8"/>
      <c r="H15" s="8"/>
      <c r="I15" s="8"/>
      <c r="K15" s="8"/>
      <c r="L15" s="8"/>
      <c r="N15" s="10"/>
      <c r="O15" s="10"/>
      <c r="P15" s="8"/>
      <c r="Q15" s="8"/>
    </row>
    <row r="16" spans="1:18" ht="12.7" x14ac:dyDescent="0.4">
      <c r="A16" s="28" t="s">
        <v>13</v>
      </c>
      <c r="B16" s="29">
        <f>B10*4/B11</f>
        <v>30</v>
      </c>
      <c r="C16" s="26" t="s">
        <v>3</v>
      </c>
      <c r="D16" s="1" t="s">
        <v>46</v>
      </c>
      <c r="E16" s="7"/>
      <c r="F16" s="10"/>
      <c r="G16" s="8"/>
      <c r="H16" s="8"/>
      <c r="I16" s="8"/>
      <c r="K16" s="8"/>
      <c r="L16" s="8"/>
      <c r="N16" s="10"/>
      <c r="O16" s="10"/>
      <c r="P16" s="8"/>
      <c r="Q16" s="8"/>
    </row>
    <row r="17" spans="1:18" ht="15.7" x14ac:dyDescent="0.55000000000000004">
      <c r="A17" s="2" t="s">
        <v>34</v>
      </c>
      <c r="B17" s="14">
        <f>B11*B26/B10*10000000000000</f>
        <v>0.11805333333333333</v>
      </c>
      <c r="C17" s="5" t="s">
        <v>25</v>
      </c>
      <c r="D17" s="1" t="s">
        <v>47</v>
      </c>
    </row>
    <row r="18" spans="1:18" ht="14.7" x14ac:dyDescent="0.55000000000000004">
      <c r="A18" s="2" t="s">
        <v>35</v>
      </c>
      <c r="B18" s="14">
        <f>B5-B4*B8*0.001</f>
        <v>29.968800000000002</v>
      </c>
      <c r="C18" s="31" t="s">
        <v>0</v>
      </c>
      <c r="D18" s="5" t="s">
        <v>54</v>
      </c>
    </row>
    <row r="19" spans="1:18" ht="14.7" x14ac:dyDescent="0.55000000000000004">
      <c r="A19" s="2" t="s">
        <v>36</v>
      </c>
      <c r="B19" s="14">
        <f>B6-2*B4*B8*0.001</f>
        <v>0.93759999999999999</v>
      </c>
      <c r="C19" s="5" t="s">
        <v>0</v>
      </c>
      <c r="D19" s="5" t="s">
        <v>55</v>
      </c>
    </row>
    <row r="20" spans="1:18" ht="14.7" x14ac:dyDescent="0.4">
      <c r="A20" s="2" t="s">
        <v>8</v>
      </c>
      <c r="B20" s="12">
        <f>B17*(B18-B7-B19/2)/B25/1000000</f>
        <v>22503916666666.668</v>
      </c>
      <c r="C20" s="5" t="s">
        <v>26</v>
      </c>
      <c r="D20" s="1" t="s">
        <v>9</v>
      </c>
      <c r="E20" s="7"/>
      <c r="F20" s="10"/>
      <c r="G20" s="8"/>
      <c r="H20" s="8"/>
      <c r="I20" s="8"/>
      <c r="K20" s="8"/>
      <c r="L20" s="8"/>
      <c r="N20" s="10"/>
      <c r="O20" s="10"/>
      <c r="P20" s="8"/>
      <c r="Q20" s="8"/>
    </row>
    <row r="21" spans="1:18" ht="14.7" x14ac:dyDescent="0.55000000000000004">
      <c r="A21" s="2" t="s">
        <v>37</v>
      </c>
      <c r="B21" s="14">
        <f>1000*B19/(B9*B4)</f>
        <v>7.9727891156462585</v>
      </c>
      <c r="C21" s="5" t="s">
        <v>10</v>
      </c>
      <c r="D21" s="1" t="s">
        <v>11</v>
      </c>
    </row>
    <row r="22" spans="1:18" ht="14.7" x14ac:dyDescent="0.55000000000000004">
      <c r="A22" s="2" t="s">
        <v>38</v>
      </c>
      <c r="B22" s="12">
        <f>B13*B19/B9*10000</f>
        <v>66655.063748162342</v>
      </c>
      <c r="C22" s="5" t="s">
        <v>1</v>
      </c>
      <c r="D22" s="1" t="s">
        <v>39</v>
      </c>
    </row>
    <row r="23" spans="1:18" ht="14.1" customHeight="1" x14ac:dyDescent="0.4">
      <c r="A23" s="2"/>
      <c r="B23" s="7"/>
      <c r="C23" s="7"/>
    </row>
    <row r="24" spans="1:18" ht="14.1" customHeight="1" x14ac:dyDescent="0.4">
      <c r="A24" s="13" t="s">
        <v>6</v>
      </c>
      <c r="E24" s="7"/>
      <c r="F24" s="10"/>
      <c r="G24" s="8"/>
      <c r="H24" s="8"/>
      <c r="I24" s="8"/>
      <c r="K24" s="8"/>
      <c r="L24" s="8"/>
      <c r="N24" s="10"/>
      <c r="O24" s="10"/>
      <c r="P24" s="8"/>
      <c r="Q24" s="8"/>
    </row>
    <row r="25" spans="1:18" ht="12.7" x14ac:dyDescent="0.4">
      <c r="A25" s="2" t="s">
        <v>4</v>
      </c>
      <c r="B25" s="4">
        <v>1.5999999999999999E-19</v>
      </c>
      <c r="C25" s="1" t="s">
        <v>2</v>
      </c>
      <c r="E25" s="7"/>
      <c r="F25" s="10"/>
      <c r="G25" s="8"/>
      <c r="H25" s="8"/>
      <c r="I25" s="8"/>
      <c r="K25" s="8"/>
      <c r="L25" s="8"/>
      <c r="N25" s="10"/>
      <c r="O25" s="10"/>
      <c r="P25" s="8"/>
      <c r="Q25" s="8"/>
      <c r="R25" s="9"/>
    </row>
    <row r="26" spans="1:18" ht="14.7" x14ac:dyDescent="0.55000000000000004">
      <c r="A26" s="2" t="s">
        <v>40</v>
      </c>
      <c r="B26" s="12">
        <v>8.8539999999999994E-14</v>
      </c>
      <c r="C26" s="1" t="s">
        <v>5</v>
      </c>
      <c r="E26" s="7"/>
      <c r="F26" s="10"/>
      <c r="G26" s="8"/>
      <c r="H26" s="8"/>
      <c r="I26" s="8"/>
      <c r="K26" s="8"/>
      <c r="L26" s="8"/>
      <c r="N26" s="10"/>
      <c r="O26" s="10"/>
      <c r="P26" s="8"/>
      <c r="Q26" s="8"/>
    </row>
    <row r="27" spans="1:18" ht="14.1" customHeight="1" x14ac:dyDescent="0.4">
      <c r="A27" s="2"/>
      <c r="E27" s="7"/>
      <c r="F27" s="10"/>
      <c r="G27" s="8"/>
      <c r="H27" s="8"/>
      <c r="I27" s="8"/>
      <c r="K27" s="8"/>
      <c r="L27" s="8"/>
      <c r="N27" s="10"/>
      <c r="O27" s="10"/>
      <c r="P27" s="8"/>
      <c r="Q27" s="8"/>
    </row>
    <row r="28" spans="1:18" ht="14.1" customHeight="1" x14ac:dyDescent="0.4">
      <c r="B28" s="27"/>
      <c r="C28" s="27"/>
      <c r="D28" s="26"/>
      <c r="E28" s="26"/>
    </row>
    <row r="29" spans="1:18" ht="14.1" customHeight="1" x14ac:dyDescent="0.4">
      <c r="A29" s="1" t="s">
        <v>16</v>
      </c>
      <c r="B29" s="7"/>
      <c r="C29" s="7"/>
    </row>
    <row r="30" spans="1:18" ht="14.1" customHeight="1" x14ac:dyDescent="0.55000000000000004">
      <c r="A30" s="1" t="s">
        <v>56</v>
      </c>
      <c r="B30" s="7"/>
      <c r="C30" s="7"/>
    </row>
    <row r="31" spans="1:18" ht="14.1" customHeight="1" x14ac:dyDescent="0.55000000000000004">
      <c r="A31" s="1" t="s">
        <v>57</v>
      </c>
      <c r="B31" s="7"/>
      <c r="C31" s="7"/>
    </row>
    <row r="32" spans="1:18" ht="14.1" customHeight="1" x14ac:dyDescent="0.55000000000000004">
      <c r="A32" s="1" t="s">
        <v>60</v>
      </c>
      <c r="B32" s="7"/>
      <c r="C32" s="7"/>
    </row>
    <row r="33" spans="1:3" ht="14.1" customHeight="1" x14ac:dyDescent="0.4">
      <c r="A33" s="1" t="s">
        <v>15</v>
      </c>
      <c r="B33" s="7"/>
      <c r="C33" s="7"/>
    </row>
    <row r="34" spans="1:3" ht="14.1" customHeight="1" x14ac:dyDescent="0.4">
      <c r="A34" s="1" t="s">
        <v>59</v>
      </c>
      <c r="B34" s="7"/>
      <c r="C34" s="7"/>
    </row>
    <row r="35" spans="1:3" ht="14.1" customHeight="1" x14ac:dyDescent="0.4">
      <c r="B35" s="7"/>
      <c r="C35" s="7"/>
    </row>
    <row r="36" spans="1:3" ht="14.1" customHeight="1" x14ac:dyDescent="0.4">
      <c r="A36" s="1" t="s">
        <v>58</v>
      </c>
      <c r="B36" s="7"/>
      <c r="C36" s="7"/>
    </row>
    <row r="37" spans="1:3" ht="14.1" customHeight="1" x14ac:dyDescent="0.4">
      <c r="A37" s="26" t="s">
        <v>14</v>
      </c>
      <c r="B37" s="7"/>
      <c r="C37" s="7"/>
    </row>
    <row r="38" spans="1:3" ht="14.1" customHeight="1" x14ac:dyDescent="0.4">
      <c r="B38" s="7"/>
      <c r="C38" s="7"/>
    </row>
    <row r="39" spans="1:3" ht="14.1" customHeight="1" x14ac:dyDescent="0.4">
      <c r="B39" s="7"/>
      <c r="C39" s="7"/>
    </row>
    <row r="40" spans="1:3" ht="14.1" customHeight="1" x14ac:dyDescent="0.4">
      <c r="A40" s="7"/>
      <c r="B40" s="7"/>
      <c r="C40" s="7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What's the Mobility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EP</cp:lastModifiedBy>
  <dcterms:modified xsi:type="dcterms:W3CDTF">2021-09-04T07:30:57Z</dcterms:modified>
</cp:coreProperties>
</file>